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75" yWindow="65266" windowWidth="11775" windowHeight="12030" activeTab="1"/>
  </bookViews>
  <sheets>
    <sheet name="H-2" sheetId="1" r:id="rId1"/>
    <sheet name="Метадеректер" sheetId="2" r:id="rId2"/>
  </sheets>
  <definedNames/>
  <calcPr fullCalcOnLoad="1"/>
</workbook>
</file>

<file path=xl/sharedStrings.xml><?xml version="1.0" encoding="utf-8"?>
<sst xmlns="http://schemas.openxmlformats.org/spreadsheetml/2006/main" count="72" uniqueCount="48">
  <si>
    <t>%</t>
  </si>
  <si>
    <t xml:space="preserve">млрд    т-км </t>
  </si>
  <si>
    <t>Морской транспорт</t>
  </si>
  <si>
    <t>…</t>
  </si>
  <si>
    <t xml:space="preserve"> Қазақстан Республикасындағы жүк айналымы </t>
  </si>
  <si>
    <t>Автомобильді және қалалық электр көлігі</t>
  </si>
  <si>
    <t>Теміржол көлігі</t>
  </si>
  <si>
    <t>Ішкі су көлігі</t>
  </si>
  <si>
    <t>Құбыржол</t>
  </si>
  <si>
    <t>Әуе көлігі</t>
  </si>
  <si>
    <t>Жалпы жүк айналымы</t>
  </si>
  <si>
    <t>оның ішінде:</t>
  </si>
  <si>
    <t>Автомобильді көлік
(Строка 1 / строка 13*100%)</t>
  </si>
  <si>
    <t>халықаралық млрд. доллары</t>
  </si>
  <si>
    <t>ЖІӨ бірлігіне шаққандағы жүк айналымы (13 жол /21 жол)</t>
  </si>
  <si>
    <t>ткм / 1000 халықаралық доллары</t>
  </si>
  <si>
    <t xml:space="preserve">ЖІӨ бірлігіне шаққандағы жүк айналымы  </t>
  </si>
  <si>
    <t xml:space="preserve"> Жүк айналымы </t>
  </si>
  <si>
    <t>Бірлігі</t>
  </si>
  <si>
    <t>Теміржол көлігі
(3 жол / 13 жол)</t>
  </si>
  <si>
    <t>Ішкі су көлігі
(5 жол / 13*100% жол)</t>
  </si>
  <si>
    <t>Трубопроводный транспорт
(7 жол / 13 жол)</t>
  </si>
  <si>
    <t>Теңіз көлігі
(9 жол / 13*100% жол)</t>
  </si>
  <si>
    <t>Ішкі авиациялық көлік
(11  жол/ 13 жол)</t>
  </si>
  <si>
    <t xml:space="preserve">ЖІӨ 2017 жылғы тұрақты бағадағы СҚЖ-да </t>
  </si>
  <si>
    <t>-</t>
  </si>
  <si>
    <t>74-93-11</t>
  </si>
  <si>
    <t>Көрсеткіш</t>
  </si>
  <si>
    <t>Жүк айналымы</t>
  </si>
  <si>
    <t>Көрсеткішті анықтау</t>
  </si>
  <si>
    <t>Жүк айналымы тоннамен көрсетілген жүк массасының километрмен тасымалдау қашықтығына көбейтіндісі болып табылады. Жалпы жүк айналымы-көліктің әртүрлі түрлерімен (автомобиль, темір жол, Ішкі су, құбыр, әуе) тасымалданатын жүктерді нақты бір жылдағы тасымалдау қашықтығына тасымалдау жөніндегі көлік жұмысының көлемі.</t>
  </si>
  <si>
    <t>Өлшем бірлігі</t>
  </si>
  <si>
    <t>Жалпы жүк айналымы және көлік түрлері бойынша жүк айналымы (I.) тонна-километрмен (т-км) көрсетіледі; көлік түрлері бойынша жүк тасымалдарының көлемін бөлу (II.) пайызбен көрсетіледі; есептегі жүк тасымалдарының көлемі (III.) ЖІӨ бірлігіне сатып алу қабілетінің паритетінде (СҚП) халықаралық доллардағы тұрақты бағаларда ЖІӨ бірлігіне т-км өлшенеді. Ішкі пайдалану үшін ЖІӨ ұлттық валютада көрсетілуі мүмкін.</t>
  </si>
  <si>
    <t>Кезеңділігі</t>
  </si>
  <si>
    <t>жылдық</t>
  </si>
  <si>
    <t>Ақпарат көзі</t>
  </si>
  <si>
    <t xml:space="preserve">Жолаушылар айналымы бойынша деректерді қалыптастыру жөніндегі жауапты мемлекеттік орган Қазақстан Республикасының Стратегиялық жоспарлау және реформалар жөніндегі агенттігінің Ұлттық статистика бюросы болып табылады. Ақпарат жылына бір рет "Автомобиль және қалалық электр көлігі жұмысы туралы есеп" 1-ТР (авто, электр), "Көліктің қатынас түрлері бойынша жұмысы туралы есеп"2-көлік нысандары бойынша жалпымемлекеттік статистикалық байқаудың қорытындылары бойынша қалыптастырылады.
</t>
  </si>
  <si>
    <t>Біріктіру деңгейі</t>
  </si>
  <si>
    <t>Қазақстан Республикасы бойынша</t>
  </si>
  <si>
    <t>Әдіснамасы/
есептеу әдістемесі</t>
  </si>
  <si>
    <t>1-ТР (авто, электр) "Автомобиль және қалалық электр көлігі жұмысы туралы есеп", 2-көлік "Көліктің қатынас түрлері бойынша жұмысы туралы есеп" нысандары бойынша.</t>
  </si>
  <si>
    <t>Ілеспе көрсеткіштер</t>
  </si>
  <si>
    <t>ТДМ индикаторларымен, ЭЫДҰ жасыл өсу индикаторларымен байланыс</t>
  </si>
  <si>
    <t>Көрсеткіштер-есептеу компоненттері 
көрсеткіш</t>
  </si>
  <si>
    <t>Жаңарту мерзімі</t>
  </si>
  <si>
    <t>Байланыстар</t>
  </si>
  <si>
    <t>жыл сайын желтоқсанда</t>
  </si>
  <si>
    <r>
      <t xml:space="preserve">Жалпы жүк айналымы
</t>
    </r>
    <r>
      <rPr>
        <sz val="11"/>
        <rFont val="Roboto"/>
        <family val="0"/>
      </rPr>
      <t xml:space="preserve">( 1 + 3 + 5 + 7 + 9 жолдар)  </t>
    </r>
  </si>
</sst>
</file>

<file path=xl/styles.xml><?xml version="1.0" encoding="utf-8"?>
<styleSheet xmlns="http://schemas.openxmlformats.org/spreadsheetml/2006/main">
  <numFmts count="34">
    <numFmt numFmtId="5" formatCode="&quot;Т&quot;#,##0;\-&quot;Т&quot;#,##0"/>
    <numFmt numFmtId="6" formatCode="&quot;Т&quot;#,##0;[Red]\-&quot;Т&quot;#,##0"/>
    <numFmt numFmtId="7" formatCode="&quot;Т&quot;#,##0.00;\-&quot;Т&quot;#,##0.00"/>
    <numFmt numFmtId="8" formatCode="&quot;Т&quot;#,##0.00;[Red]\-&quot;Т&quot;#,##0.00"/>
    <numFmt numFmtId="42" formatCode="_-&quot;Т&quot;* #,##0_-;\-&quot;Т&quot;* #,##0_-;_-&quot;Т&quot;* &quot;-&quot;_-;_-@_-"/>
    <numFmt numFmtId="41" formatCode="_-* #,##0_-;\-* #,##0_-;_-* &quot;-&quot;_-;_-@_-"/>
    <numFmt numFmtId="44" formatCode="_-&quot;Т&quot;* #,##0.00_-;\-&quot;Т&quot;* #,##0.00_-;_-&quot;Т&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_-* #,##0\ &quot;Kč&quot;_-;\-* #,##0\ &quot;Kč&quot;_-;_-* &quot;-&quot;\ &quot;Kč&quot;_-;_-@_-"/>
    <numFmt numFmtId="181" formatCode="_-* #,##0\ _K_č_-;\-* #,##0\ _K_č_-;_-* &quot;-&quot;\ _K_č_-;_-@_-"/>
    <numFmt numFmtId="182" formatCode="_-* #,##0.00\ &quot;Kč&quot;_-;\-* #,##0.00\ &quot;Kč&quot;_-;_-* &quot;-&quot;??\ &quot;Kč&quot;_-;_-@_-"/>
    <numFmt numFmtId="183" formatCode="_-* #,##0.00\ _K_č_-;\-* #,##0.00\ _K_č_-;_-* &quot;-&quot;??\ _K_č_-;_-@_-"/>
    <numFmt numFmtId="184" formatCode="0.0%"/>
    <numFmt numFmtId="185" formatCode="0.0"/>
    <numFmt numFmtId="186" formatCode="0.000"/>
    <numFmt numFmtId="187" formatCode="0.0000"/>
    <numFmt numFmtId="188" formatCode="0.000%"/>
    <numFmt numFmtId="189" formatCode="0.0;[Red]0.0"/>
  </numFmts>
  <fonts count="52">
    <font>
      <sz val="11"/>
      <color theme="1"/>
      <name val="Calibri"/>
      <family val="2"/>
    </font>
    <font>
      <sz val="11"/>
      <color indexed="8"/>
      <name val="Calibri"/>
      <family val="2"/>
    </font>
    <font>
      <sz val="12"/>
      <name val="Calibri"/>
      <family val="2"/>
    </font>
    <font>
      <sz val="11"/>
      <name val="Calibri"/>
      <family val="2"/>
    </font>
    <font>
      <i/>
      <sz val="11"/>
      <name val="Calibri"/>
      <family val="2"/>
    </font>
    <font>
      <i/>
      <sz val="12"/>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9"/>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u val="single"/>
      <sz val="11"/>
      <color indexed="36"/>
      <name val="Calibri"/>
      <family val="2"/>
    </font>
    <font>
      <sz val="11"/>
      <color indexed="14"/>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name val="Roboto"/>
      <family val="0"/>
    </font>
    <font>
      <sz val="11"/>
      <name val="Roboto"/>
      <family val="0"/>
    </font>
    <font>
      <sz val="12"/>
      <name val="Roboto"/>
      <family val="0"/>
    </font>
    <font>
      <b/>
      <sz val="11"/>
      <name val="Roboto"/>
      <family val="0"/>
    </font>
    <font>
      <i/>
      <sz val="12"/>
      <name val="Roboto"/>
      <family val="0"/>
    </font>
    <font>
      <i/>
      <sz val="11"/>
      <name val="Roboto"/>
      <family val="0"/>
    </font>
    <font>
      <sz val="11"/>
      <color indexed="8"/>
      <name val="Roboto"/>
      <family val="0"/>
    </font>
    <font>
      <i/>
      <sz val="11"/>
      <color indexed="8"/>
      <name val="Roboto"/>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Roboto"/>
      <family val="0"/>
    </font>
    <font>
      <i/>
      <sz val="11"/>
      <color theme="1"/>
      <name val="Roboto"/>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3" tint="0.7999799847602844"/>
        <bgColor indexed="64"/>
      </patternFill>
    </fill>
    <fill>
      <patternFill patternType="solid">
        <fgColor theme="0" tint="-0.24997000396251678"/>
        <bgColor indexed="64"/>
      </patternFill>
    </fill>
    <fill>
      <patternFill patternType="solid">
        <fgColor rgb="FFB8CCE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bottom style="thin"/>
    </border>
    <border>
      <left style="thin"/>
      <right>
        <color indexed="63"/>
      </right>
      <top>
        <color indexed="63"/>
      </top>
      <bottom style="thin"/>
    </border>
    <border>
      <left>
        <color indexed="63"/>
      </left>
      <right style="thin"/>
      <top style="thin"/>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6"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49" fillId="32" borderId="0" applyNumberFormat="0" applyBorder="0" applyAlignment="0" applyProtection="0"/>
  </cellStyleXfs>
  <cellXfs count="71">
    <xf numFmtId="0" fontId="0" fillId="0" borderId="0" xfId="0" applyFont="1" applyAlignment="1">
      <alignment/>
    </xf>
    <xf numFmtId="0" fontId="3" fillId="33" borderId="0" xfId="0" applyFont="1" applyFill="1" applyAlignment="1">
      <alignment/>
    </xf>
    <xf numFmtId="0" fontId="2" fillId="33" borderId="0" xfId="0" applyFont="1" applyFill="1" applyAlignment="1">
      <alignment/>
    </xf>
    <xf numFmtId="0" fontId="2" fillId="33" borderId="0" xfId="0" applyFont="1" applyFill="1" applyBorder="1" applyAlignment="1">
      <alignment horizontal="center" vertical="center"/>
    </xf>
    <xf numFmtId="0" fontId="3" fillId="0" borderId="10" xfId="0" applyFont="1" applyBorder="1" applyAlignment="1">
      <alignment/>
    </xf>
    <xf numFmtId="0" fontId="3" fillId="33" borderId="10" xfId="0" applyFont="1" applyFill="1" applyBorder="1" applyAlignment="1">
      <alignment horizontal="center" vertical="center"/>
    </xf>
    <xf numFmtId="0" fontId="2" fillId="0" borderId="0" xfId="0" applyFont="1" applyFill="1" applyAlignment="1">
      <alignment/>
    </xf>
    <xf numFmtId="0" fontId="3" fillId="33" borderId="10" xfId="0" applyFont="1" applyFill="1" applyBorder="1" applyAlignment="1">
      <alignment/>
    </xf>
    <xf numFmtId="0" fontId="3" fillId="0" borderId="11" xfId="0" applyFont="1" applyFill="1" applyBorder="1" applyAlignment="1">
      <alignment horizontal="center" vertical="center"/>
    </xf>
    <xf numFmtId="2" fontId="3" fillId="33" borderId="0" xfId="0" applyNumberFormat="1" applyFont="1" applyFill="1" applyAlignment="1">
      <alignment/>
    </xf>
    <xf numFmtId="185" fontId="3" fillId="33" borderId="0" xfId="0" applyNumberFormat="1" applyFont="1" applyFill="1" applyAlignment="1">
      <alignment/>
    </xf>
    <xf numFmtId="0" fontId="4" fillId="33" borderId="10" xfId="0" applyFont="1" applyFill="1" applyBorder="1" applyAlignment="1">
      <alignment horizontal="center" vertical="center"/>
    </xf>
    <xf numFmtId="0" fontId="5" fillId="33" borderId="0" xfId="0" applyFont="1" applyFill="1" applyAlignment="1">
      <alignment/>
    </xf>
    <xf numFmtId="0" fontId="4" fillId="33" borderId="11" xfId="0" applyFont="1" applyFill="1" applyBorder="1" applyAlignment="1">
      <alignment horizontal="center" vertical="center"/>
    </xf>
    <xf numFmtId="0" fontId="2" fillId="33" borderId="0" xfId="0" applyFont="1" applyFill="1" applyBorder="1" applyAlignment="1">
      <alignment horizontal="left" vertical="center" wrapText="1"/>
    </xf>
    <xf numFmtId="0" fontId="24" fillId="8" borderId="12" xfId="0" applyFont="1" applyFill="1" applyBorder="1" applyAlignment="1">
      <alignment horizontal="center" vertical="center" wrapText="1"/>
    </xf>
    <xf numFmtId="0" fontId="25" fillId="33" borderId="0" xfId="0" applyFont="1" applyFill="1" applyAlignment="1">
      <alignment/>
    </xf>
    <xf numFmtId="0" fontId="25" fillId="33" borderId="10" xfId="0" applyFont="1" applyFill="1" applyBorder="1" applyAlignment="1">
      <alignment horizontal="center" vertical="center" wrapText="1"/>
    </xf>
    <xf numFmtId="0" fontId="26" fillId="33" borderId="0" xfId="0" applyFont="1" applyFill="1" applyAlignment="1">
      <alignment/>
    </xf>
    <xf numFmtId="0" fontId="27" fillId="34" borderId="13" xfId="0" applyFont="1" applyFill="1" applyBorder="1" applyAlignment="1">
      <alignment horizontal="center" vertical="center" wrapText="1"/>
    </xf>
    <xf numFmtId="0" fontId="27" fillId="34" borderId="11" xfId="0" applyFont="1" applyFill="1" applyBorder="1" applyAlignment="1">
      <alignment horizontal="center" vertical="center" wrapText="1"/>
    </xf>
    <xf numFmtId="0" fontId="25" fillId="33" borderId="10" xfId="0" applyFont="1" applyFill="1" applyBorder="1" applyAlignment="1">
      <alignment horizontal="justify" vertical="center" wrapText="1"/>
    </xf>
    <xf numFmtId="185" fontId="25" fillId="8" borderId="10" xfId="0" applyNumberFormat="1" applyFont="1" applyFill="1" applyBorder="1" applyAlignment="1">
      <alignment horizontal="right" wrapText="1"/>
    </xf>
    <xf numFmtId="185" fontId="25" fillId="35" borderId="10" xfId="0" applyNumberFormat="1" applyFont="1" applyFill="1" applyBorder="1" applyAlignment="1">
      <alignment horizontal="right" wrapText="1"/>
    </xf>
    <xf numFmtId="185" fontId="26" fillId="33" borderId="0" xfId="0" applyNumberFormat="1" applyFont="1" applyFill="1" applyAlignment="1">
      <alignment/>
    </xf>
    <xf numFmtId="2" fontId="25" fillId="8" borderId="10" xfId="0" applyNumberFormat="1" applyFont="1" applyFill="1" applyBorder="1" applyAlignment="1">
      <alignment horizontal="right" wrapText="1"/>
    </xf>
    <xf numFmtId="2" fontId="25" fillId="35" borderId="10" xfId="0" applyNumberFormat="1" applyFont="1" applyFill="1" applyBorder="1" applyAlignment="1">
      <alignment horizontal="right" wrapText="1"/>
    </xf>
    <xf numFmtId="2" fontId="26" fillId="33" borderId="0" xfId="0" applyNumberFormat="1" applyFont="1" applyFill="1" applyAlignment="1">
      <alignment/>
    </xf>
    <xf numFmtId="0" fontId="28" fillId="33" borderId="0" xfId="0" applyFont="1" applyFill="1" applyAlignment="1">
      <alignment/>
    </xf>
    <xf numFmtId="0" fontId="29" fillId="36" borderId="10" xfId="0" applyFont="1" applyFill="1" applyBorder="1" applyAlignment="1">
      <alignment horizontal="right" wrapText="1"/>
    </xf>
    <xf numFmtId="185" fontId="29" fillId="36" borderId="10" xfId="0" applyNumberFormat="1" applyFont="1" applyFill="1" applyBorder="1" applyAlignment="1">
      <alignment horizontal="right" wrapText="1"/>
    </xf>
    <xf numFmtId="0" fontId="25" fillId="0" borderId="10" xfId="0" applyFont="1" applyFill="1" applyBorder="1" applyAlignment="1">
      <alignment horizontal="center" vertical="center" wrapText="1"/>
    </xf>
    <xf numFmtId="0" fontId="27" fillId="33" borderId="10" xfId="0" applyFont="1" applyFill="1" applyBorder="1" applyAlignment="1">
      <alignment horizontal="left" vertical="center" wrapText="1"/>
    </xf>
    <xf numFmtId="1" fontId="27" fillId="35" borderId="10" xfId="0" applyNumberFormat="1" applyFont="1" applyFill="1" applyBorder="1" applyAlignment="1">
      <alignment horizontal="right" wrapText="1"/>
    </xf>
    <xf numFmtId="0" fontId="27" fillId="35" borderId="10" xfId="0" applyFont="1" applyFill="1" applyBorder="1" applyAlignment="1">
      <alignment horizontal="right" wrapText="1"/>
    </xf>
    <xf numFmtId="185" fontId="27" fillId="35" borderId="10" xfId="0" applyNumberFormat="1" applyFont="1" applyFill="1" applyBorder="1" applyAlignment="1">
      <alignment horizontal="right" wrapText="1"/>
    </xf>
    <xf numFmtId="0" fontId="29" fillId="33" borderId="13" xfId="0" applyFont="1" applyFill="1" applyBorder="1" applyAlignment="1">
      <alignment horizontal="center" vertical="center" wrapText="1"/>
    </xf>
    <xf numFmtId="0" fontId="29" fillId="33" borderId="11" xfId="0" applyFont="1" applyFill="1" applyBorder="1" applyAlignment="1">
      <alignment horizontal="center" vertical="center" wrapText="1"/>
    </xf>
    <xf numFmtId="0" fontId="50" fillId="0" borderId="11" xfId="0" applyFont="1" applyBorder="1" applyAlignment="1">
      <alignment/>
    </xf>
    <xf numFmtId="0" fontId="29" fillId="33" borderId="10" xfId="0" applyFont="1" applyFill="1" applyBorder="1" applyAlignment="1">
      <alignment horizontal="left" vertical="center" wrapText="1" indent="1"/>
    </xf>
    <xf numFmtId="0" fontId="29" fillId="33" borderId="10" xfId="0" applyFont="1" applyFill="1" applyBorder="1" applyAlignment="1">
      <alignment horizontal="center" vertical="center" wrapText="1"/>
    </xf>
    <xf numFmtId="184" fontId="29" fillId="36" borderId="10" xfId="57" applyNumberFormat="1" applyFont="1" applyFill="1" applyBorder="1" applyAlignment="1">
      <alignment horizontal="right" wrapText="1"/>
    </xf>
    <xf numFmtId="188" fontId="29" fillId="36" borderId="10" xfId="57" applyNumberFormat="1" applyFont="1" applyFill="1" applyBorder="1" applyAlignment="1">
      <alignment horizontal="right" wrapText="1"/>
    </xf>
    <xf numFmtId="0" fontId="51" fillId="33" borderId="10" xfId="0" applyFont="1" applyFill="1" applyBorder="1" applyAlignment="1">
      <alignment horizontal="left" vertical="center" wrapText="1" indent="1"/>
    </xf>
    <xf numFmtId="184" fontId="51" fillId="36" borderId="10" xfId="57" applyNumberFormat="1" applyFont="1" applyFill="1" applyBorder="1" applyAlignment="1">
      <alignment horizontal="right" wrapText="1"/>
    </xf>
    <xf numFmtId="9" fontId="51" fillId="36" borderId="10" xfId="57" applyNumberFormat="1" applyFont="1" applyFill="1" applyBorder="1" applyAlignment="1">
      <alignment horizontal="right" wrapText="1"/>
    </xf>
    <xf numFmtId="0" fontId="51" fillId="36" borderId="10" xfId="0" applyFont="1" applyFill="1" applyBorder="1" applyAlignment="1">
      <alignment horizontal="right" wrapText="1"/>
    </xf>
    <xf numFmtId="185" fontId="51" fillId="36" borderId="10" xfId="0" applyNumberFormat="1" applyFont="1" applyFill="1" applyBorder="1" applyAlignment="1">
      <alignment horizontal="right" wrapText="1"/>
    </xf>
    <xf numFmtId="10" fontId="51" fillId="36" borderId="10" xfId="57" applyNumberFormat="1" applyFont="1" applyFill="1" applyBorder="1" applyAlignment="1">
      <alignment horizontal="right" wrapText="1"/>
    </xf>
    <xf numFmtId="0" fontId="27" fillId="34" borderId="14" xfId="0" applyFont="1" applyFill="1" applyBorder="1" applyAlignment="1">
      <alignment horizontal="center" vertical="center" wrapText="1"/>
    </xf>
    <xf numFmtId="0" fontId="27" fillId="34" borderId="15" xfId="0" applyFont="1" applyFill="1" applyBorder="1" applyAlignment="1">
      <alignment horizontal="center" vertical="center" wrapText="1"/>
    </xf>
    <xf numFmtId="0" fontId="50" fillId="33" borderId="16" xfId="0" applyFont="1" applyFill="1" applyBorder="1" applyAlignment="1">
      <alignment horizontal="left" vertical="center" wrapText="1"/>
    </xf>
    <xf numFmtId="0" fontId="26" fillId="33" borderId="16" xfId="0" applyFont="1" applyFill="1" applyBorder="1" applyAlignment="1">
      <alignment horizontal="center" vertical="center" wrapText="1"/>
    </xf>
    <xf numFmtId="185" fontId="50" fillId="35" borderId="16" xfId="0" applyNumberFormat="1" applyFont="1" applyFill="1" applyBorder="1" applyAlignment="1">
      <alignment/>
    </xf>
    <xf numFmtId="189" fontId="30" fillId="35" borderId="16" xfId="0" applyNumberFormat="1" applyFont="1" applyFill="1" applyBorder="1" applyAlignment="1">
      <alignment wrapText="1"/>
    </xf>
    <xf numFmtId="189" fontId="30" fillId="35" borderId="17" xfId="0" applyNumberFormat="1" applyFont="1" applyFill="1" applyBorder="1" applyAlignment="1">
      <alignment wrapText="1"/>
    </xf>
    <xf numFmtId="189" fontId="50" fillId="35" borderId="17" xfId="0" applyNumberFormat="1" applyFont="1" applyFill="1" applyBorder="1" applyAlignment="1">
      <alignment/>
    </xf>
    <xf numFmtId="189" fontId="50" fillId="37" borderId="16" xfId="0" applyNumberFormat="1" applyFont="1" applyFill="1" applyBorder="1" applyAlignment="1">
      <alignment/>
    </xf>
    <xf numFmtId="0" fontId="25" fillId="33" borderId="10" xfId="0" applyFont="1" applyFill="1" applyBorder="1" applyAlignment="1">
      <alignment horizontal="left" vertical="center" wrapText="1"/>
    </xf>
    <xf numFmtId="0" fontId="26" fillId="33" borderId="10" xfId="0" applyFont="1" applyFill="1" applyBorder="1" applyAlignment="1">
      <alignment horizontal="center" vertical="center" wrapText="1"/>
    </xf>
    <xf numFmtId="185" fontId="25" fillId="36" borderId="10" xfId="0" applyNumberFormat="1" applyFont="1" applyFill="1" applyBorder="1" applyAlignment="1">
      <alignment horizontal="right" wrapText="1"/>
    </xf>
    <xf numFmtId="4" fontId="50" fillId="35" borderId="10" xfId="0" applyNumberFormat="1" applyFont="1" applyFill="1" applyBorder="1" applyAlignment="1">
      <alignment vertical="center" wrapText="1"/>
    </xf>
    <xf numFmtId="0" fontId="50" fillId="0" borderId="10" xfId="0" applyFont="1" applyBorder="1" applyAlignment="1">
      <alignment/>
    </xf>
    <xf numFmtId="0" fontId="30" fillId="0" borderId="10" xfId="0" applyFont="1" applyBorder="1" applyAlignment="1">
      <alignment wrapText="1"/>
    </xf>
    <xf numFmtId="0" fontId="50" fillId="0" borderId="10" xfId="0" applyFont="1" applyBorder="1" applyAlignment="1">
      <alignment wrapText="1"/>
    </xf>
    <xf numFmtId="0" fontId="50" fillId="35" borderId="18" xfId="0" applyFont="1" applyFill="1" applyBorder="1" applyAlignment="1">
      <alignment horizontal="left" vertical="center" wrapText="1"/>
    </xf>
    <xf numFmtId="0" fontId="50" fillId="0" borderId="19" xfId="0" applyFont="1" applyBorder="1" applyAlignment="1">
      <alignment/>
    </xf>
    <xf numFmtId="0" fontId="50" fillId="35" borderId="20" xfId="0" applyFont="1" applyFill="1" applyBorder="1" applyAlignment="1">
      <alignment horizontal="left" vertical="center" wrapText="1"/>
    </xf>
    <xf numFmtId="0" fontId="50" fillId="0" borderId="21" xfId="0" applyFont="1" applyBorder="1" applyAlignment="1">
      <alignment/>
    </xf>
    <xf numFmtId="0" fontId="50" fillId="0" borderId="16" xfId="0" applyFont="1" applyBorder="1" applyAlignment="1">
      <alignment/>
    </xf>
    <xf numFmtId="17" fontId="50" fillId="0" borderId="10" xfId="0" applyNumberFormat="1" applyFont="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1" defaultTableStyle="TableStyleMedium9" defaultPivotStyle="PivotStyleLight16">
    <tableStyle name="Styl tabulky 1" pivot="0"/>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35"/>
  <sheetViews>
    <sheetView zoomScale="90" zoomScaleNormal="90" zoomScalePageLayoutView="0" workbookViewId="0" topLeftCell="A1">
      <selection activeCell="P25" sqref="P25"/>
    </sheetView>
  </sheetViews>
  <sheetFormatPr defaultColWidth="9.140625" defaultRowHeight="15"/>
  <cols>
    <col min="1" max="1" width="3.57421875" style="1" customWidth="1"/>
    <col min="2" max="2" width="25.7109375" style="1" customWidth="1"/>
    <col min="3" max="3" width="16.28125" style="1" customWidth="1"/>
    <col min="4" max="4" width="11.421875" style="1" bestFit="1" customWidth="1"/>
    <col min="5" max="14" width="9.140625" style="1" customWidth="1"/>
    <col min="15" max="15" width="10.8515625" style="1" customWidth="1"/>
    <col min="16" max="16" width="10.7109375" style="1" customWidth="1"/>
    <col min="17" max="17" width="11.421875" style="1" customWidth="1"/>
    <col min="18" max="18" width="10.8515625" style="1" customWidth="1"/>
    <col min="19" max="19" width="11.421875" style="1" customWidth="1"/>
    <col min="20" max="20" width="11.28125" style="1" customWidth="1"/>
    <col min="21" max="21" width="10.8515625" style="1" customWidth="1"/>
    <col min="22" max="22" width="10.28125" style="1" customWidth="1"/>
    <col min="23" max="23" width="10.7109375" style="1" customWidth="1"/>
    <col min="24" max="25" width="11.140625" style="1" customWidth="1"/>
    <col min="26" max="27" width="11.8515625" style="1" customWidth="1"/>
    <col min="28" max="16384" width="9.140625" style="1" customWidth="1"/>
  </cols>
  <sheetData>
    <row r="1" spans="2:29" ht="18.75" customHeight="1">
      <c r="B1" s="15" t="s">
        <v>4</v>
      </c>
      <c r="C1" s="15"/>
      <c r="D1" s="15"/>
      <c r="E1" s="15"/>
      <c r="F1" s="15"/>
      <c r="G1" s="15"/>
      <c r="H1" s="15"/>
      <c r="I1" s="15"/>
      <c r="J1" s="15"/>
      <c r="K1" s="15"/>
      <c r="L1" s="15"/>
      <c r="M1" s="15"/>
      <c r="N1" s="15"/>
      <c r="O1" s="15"/>
      <c r="P1" s="15"/>
      <c r="Q1" s="15"/>
      <c r="R1" s="15"/>
      <c r="S1" s="15"/>
      <c r="T1" s="15"/>
      <c r="U1" s="15"/>
      <c r="V1" s="15"/>
      <c r="W1" s="15"/>
      <c r="X1" s="15"/>
      <c r="Y1" s="15"/>
      <c r="Z1" s="15"/>
      <c r="AA1" s="15"/>
      <c r="AB1" s="15"/>
      <c r="AC1" s="16"/>
    </row>
    <row r="2" spans="1:29" s="2" customFormat="1" ht="15.75">
      <c r="A2" s="4"/>
      <c r="B2" s="17"/>
      <c r="C2" s="17" t="s">
        <v>18</v>
      </c>
      <c r="D2" s="17">
        <v>1990</v>
      </c>
      <c r="E2" s="17">
        <v>1995</v>
      </c>
      <c r="F2" s="17">
        <v>2000</v>
      </c>
      <c r="G2" s="17">
        <v>2001</v>
      </c>
      <c r="H2" s="17">
        <v>2002</v>
      </c>
      <c r="I2" s="17">
        <v>2003</v>
      </c>
      <c r="J2" s="17">
        <v>2004</v>
      </c>
      <c r="K2" s="17">
        <v>2005</v>
      </c>
      <c r="L2" s="17">
        <v>2006</v>
      </c>
      <c r="M2" s="17">
        <v>2007</v>
      </c>
      <c r="N2" s="17">
        <v>2008</v>
      </c>
      <c r="O2" s="17">
        <v>2009</v>
      </c>
      <c r="P2" s="17">
        <v>2010</v>
      </c>
      <c r="Q2" s="17">
        <v>2011</v>
      </c>
      <c r="R2" s="17">
        <v>2012</v>
      </c>
      <c r="S2" s="17">
        <v>2013</v>
      </c>
      <c r="T2" s="17">
        <v>2014</v>
      </c>
      <c r="U2" s="17">
        <v>2015</v>
      </c>
      <c r="V2" s="17">
        <v>2016</v>
      </c>
      <c r="W2" s="17">
        <v>2017</v>
      </c>
      <c r="X2" s="17">
        <v>2018</v>
      </c>
      <c r="Y2" s="17">
        <v>2019</v>
      </c>
      <c r="Z2" s="17">
        <v>2020</v>
      </c>
      <c r="AA2" s="17">
        <v>2021</v>
      </c>
      <c r="AB2" s="17">
        <v>2022</v>
      </c>
      <c r="AC2" s="18"/>
    </row>
    <row r="3" spans="1:29" s="2" customFormat="1" ht="16.5" customHeight="1">
      <c r="A3" s="7"/>
      <c r="B3" s="19" t="s">
        <v>5</v>
      </c>
      <c r="C3" s="20"/>
      <c r="D3" s="20"/>
      <c r="E3" s="20"/>
      <c r="F3" s="20"/>
      <c r="G3" s="20"/>
      <c r="H3" s="20"/>
      <c r="I3" s="20"/>
      <c r="J3" s="20"/>
      <c r="K3" s="20"/>
      <c r="L3" s="20"/>
      <c r="M3" s="20"/>
      <c r="N3" s="20"/>
      <c r="O3" s="20"/>
      <c r="P3" s="20"/>
      <c r="Q3" s="20"/>
      <c r="R3" s="20"/>
      <c r="S3" s="20"/>
      <c r="T3" s="20"/>
      <c r="U3" s="20"/>
      <c r="V3" s="20"/>
      <c r="W3" s="20"/>
      <c r="X3" s="20"/>
      <c r="Y3" s="20"/>
      <c r="Z3" s="20"/>
      <c r="AA3" s="20"/>
      <c r="AB3" s="20"/>
      <c r="AC3" s="18"/>
    </row>
    <row r="4" spans="1:29" s="2" customFormat="1" ht="15.75">
      <c r="A4" s="5">
        <v>1</v>
      </c>
      <c r="B4" s="21" t="s">
        <v>17</v>
      </c>
      <c r="C4" s="17" t="s">
        <v>1</v>
      </c>
      <c r="D4" s="22">
        <v>44.8</v>
      </c>
      <c r="E4" s="22">
        <v>20.1</v>
      </c>
      <c r="F4" s="23">
        <v>31</v>
      </c>
      <c r="G4" s="23">
        <v>33</v>
      </c>
      <c r="H4" s="23">
        <v>37.6</v>
      </c>
      <c r="I4" s="23">
        <v>40.2</v>
      </c>
      <c r="J4" s="23">
        <v>43.9</v>
      </c>
      <c r="K4" s="23">
        <v>47.1</v>
      </c>
      <c r="L4" s="22">
        <v>53.8</v>
      </c>
      <c r="M4" s="22">
        <v>61.5</v>
      </c>
      <c r="N4" s="22">
        <v>63.48</v>
      </c>
      <c r="O4" s="22">
        <v>66.25</v>
      </c>
      <c r="P4" s="22">
        <v>80.3</v>
      </c>
      <c r="Q4" s="22">
        <v>121.1</v>
      </c>
      <c r="R4" s="22">
        <v>132.3</v>
      </c>
      <c r="S4" s="22">
        <v>145.3</v>
      </c>
      <c r="T4" s="22">
        <v>155.66</v>
      </c>
      <c r="U4" s="22">
        <v>161.824</v>
      </c>
      <c r="V4" s="22">
        <v>163.262</v>
      </c>
      <c r="W4" s="22">
        <v>166.1461</v>
      </c>
      <c r="X4" s="22">
        <v>185.1973</v>
      </c>
      <c r="Y4" s="22">
        <v>173.5</v>
      </c>
      <c r="Z4" s="22">
        <v>159.9524</v>
      </c>
      <c r="AA4" s="22">
        <v>157.9</v>
      </c>
      <c r="AB4" s="22">
        <v>146.9</v>
      </c>
      <c r="AC4" s="24"/>
    </row>
    <row r="5" spans="1:29" s="2" customFormat="1" ht="16.5" customHeight="1">
      <c r="A5" s="5">
        <v>2</v>
      </c>
      <c r="B5" s="19" t="s">
        <v>6</v>
      </c>
      <c r="C5" s="20"/>
      <c r="D5" s="20"/>
      <c r="E5" s="20"/>
      <c r="F5" s="20"/>
      <c r="G5" s="20"/>
      <c r="H5" s="20"/>
      <c r="I5" s="20"/>
      <c r="J5" s="20"/>
      <c r="K5" s="20"/>
      <c r="L5" s="20"/>
      <c r="M5" s="20"/>
      <c r="N5" s="20"/>
      <c r="O5" s="20"/>
      <c r="P5" s="20"/>
      <c r="Q5" s="20"/>
      <c r="R5" s="20"/>
      <c r="S5" s="20"/>
      <c r="T5" s="20"/>
      <c r="U5" s="20"/>
      <c r="V5" s="20"/>
      <c r="W5" s="20"/>
      <c r="X5" s="20"/>
      <c r="Y5" s="20"/>
      <c r="Z5" s="20"/>
      <c r="AA5" s="20"/>
      <c r="AB5" s="20"/>
      <c r="AC5" s="18"/>
    </row>
    <row r="6" spans="1:29" s="2" customFormat="1" ht="15.75">
      <c r="A6" s="5">
        <v>3</v>
      </c>
      <c r="B6" s="21" t="s">
        <v>17</v>
      </c>
      <c r="C6" s="17" t="s">
        <v>1</v>
      </c>
      <c r="D6" s="22">
        <v>407</v>
      </c>
      <c r="E6" s="22">
        <v>124.5</v>
      </c>
      <c r="F6" s="23">
        <v>125</v>
      </c>
      <c r="G6" s="23">
        <v>135.7</v>
      </c>
      <c r="H6" s="23">
        <v>133.1</v>
      </c>
      <c r="I6" s="23">
        <v>147.7</v>
      </c>
      <c r="J6" s="23">
        <v>163.5</v>
      </c>
      <c r="K6" s="23">
        <v>171.9</v>
      </c>
      <c r="L6" s="22">
        <v>191.2</v>
      </c>
      <c r="M6" s="22">
        <v>200.8</v>
      </c>
      <c r="N6" s="22">
        <v>214.9</v>
      </c>
      <c r="O6" s="22">
        <v>197.48</v>
      </c>
      <c r="P6" s="22">
        <v>213.2</v>
      </c>
      <c r="Q6" s="22">
        <v>223.6</v>
      </c>
      <c r="R6" s="22">
        <v>235.9</v>
      </c>
      <c r="S6" s="22">
        <v>231.3</v>
      </c>
      <c r="T6" s="22">
        <v>280.653</v>
      </c>
      <c r="U6" s="22">
        <v>267.362</v>
      </c>
      <c r="V6" s="22">
        <v>238.972</v>
      </c>
      <c r="W6" s="22">
        <v>266.6119</v>
      </c>
      <c r="X6" s="22">
        <v>283.3452</v>
      </c>
      <c r="Y6" s="22">
        <v>286.6</v>
      </c>
      <c r="Z6" s="22">
        <v>299.2067</v>
      </c>
      <c r="AA6" s="22">
        <v>297.4</v>
      </c>
      <c r="AB6" s="22">
        <v>307.6</v>
      </c>
      <c r="AC6" s="24"/>
    </row>
    <row r="7" spans="1:29" s="2" customFormat="1" ht="16.5" customHeight="1">
      <c r="A7" s="5">
        <v>4</v>
      </c>
      <c r="B7" s="19" t="s">
        <v>7</v>
      </c>
      <c r="C7" s="20"/>
      <c r="D7" s="20"/>
      <c r="E7" s="20"/>
      <c r="F7" s="20"/>
      <c r="G7" s="20"/>
      <c r="H7" s="20"/>
      <c r="I7" s="20"/>
      <c r="J7" s="20"/>
      <c r="K7" s="20"/>
      <c r="L7" s="20"/>
      <c r="M7" s="20"/>
      <c r="N7" s="20"/>
      <c r="O7" s="20"/>
      <c r="P7" s="20"/>
      <c r="Q7" s="20"/>
      <c r="R7" s="20"/>
      <c r="S7" s="20"/>
      <c r="T7" s="20"/>
      <c r="U7" s="20"/>
      <c r="V7" s="20"/>
      <c r="W7" s="20"/>
      <c r="X7" s="20"/>
      <c r="Y7" s="20"/>
      <c r="Z7" s="20"/>
      <c r="AA7" s="20"/>
      <c r="AB7" s="20"/>
      <c r="AC7" s="18"/>
    </row>
    <row r="8" spans="1:29" s="2" customFormat="1" ht="15.75">
      <c r="A8" s="5">
        <v>5</v>
      </c>
      <c r="B8" s="21" t="s">
        <v>17</v>
      </c>
      <c r="C8" s="17" t="s">
        <v>1</v>
      </c>
      <c r="D8" s="25">
        <v>3.9</v>
      </c>
      <c r="E8" s="26">
        <v>0.8</v>
      </c>
      <c r="F8" s="26">
        <v>0.04</v>
      </c>
      <c r="G8" s="26">
        <v>0.04</v>
      </c>
      <c r="H8" s="26">
        <v>0.05</v>
      </c>
      <c r="I8" s="26">
        <v>0.07</v>
      </c>
      <c r="J8" s="26">
        <v>0.08</v>
      </c>
      <c r="K8" s="26">
        <v>0.09</v>
      </c>
      <c r="L8" s="25">
        <v>0.04</v>
      </c>
      <c r="M8" s="25">
        <v>0.05</v>
      </c>
      <c r="N8" s="25">
        <v>0.055</v>
      </c>
      <c r="O8" s="25">
        <v>0.0569</v>
      </c>
      <c r="P8" s="25">
        <v>0.079</v>
      </c>
      <c r="Q8" s="25">
        <v>0.08</v>
      </c>
      <c r="R8" s="25">
        <v>0.06</v>
      </c>
      <c r="S8" s="25">
        <v>0.03</v>
      </c>
      <c r="T8" s="25">
        <v>0.026</v>
      </c>
      <c r="U8" s="25">
        <v>0.03</v>
      </c>
      <c r="V8" s="25">
        <v>0.021</v>
      </c>
      <c r="W8" s="25">
        <v>0.026</v>
      </c>
      <c r="X8" s="25">
        <v>0.0401</v>
      </c>
      <c r="Y8" s="25">
        <v>0.01</v>
      </c>
      <c r="Z8" s="25">
        <v>0.0227</v>
      </c>
      <c r="AA8" s="22">
        <v>0.05</v>
      </c>
      <c r="AB8" s="22">
        <v>0.05</v>
      </c>
      <c r="AC8" s="27"/>
    </row>
    <row r="9" spans="1:56" s="2" customFormat="1" ht="15.75">
      <c r="A9" s="5">
        <v>6</v>
      </c>
      <c r="B9" s="19" t="s">
        <v>8</v>
      </c>
      <c r="C9" s="20"/>
      <c r="D9" s="20"/>
      <c r="E9" s="20"/>
      <c r="F9" s="20"/>
      <c r="G9" s="20"/>
      <c r="H9" s="20"/>
      <c r="I9" s="20"/>
      <c r="J9" s="20"/>
      <c r="K9" s="20"/>
      <c r="L9" s="20"/>
      <c r="M9" s="20"/>
      <c r="N9" s="20"/>
      <c r="O9" s="20"/>
      <c r="P9" s="20"/>
      <c r="Q9" s="20"/>
      <c r="R9" s="20"/>
      <c r="S9" s="20"/>
      <c r="T9" s="20"/>
      <c r="U9" s="20"/>
      <c r="V9" s="20"/>
      <c r="W9" s="20"/>
      <c r="X9" s="20"/>
      <c r="Y9" s="20"/>
      <c r="Z9" s="20"/>
      <c r="AA9" s="20"/>
      <c r="AB9" s="20"/>
      <c r="AC9" s="28"/>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row>
    <row r="10" spans="1:56" s="2" customFormat="1" ht="15.75">
      <c r="A10" s="5">
        <v>7</v>
      </c>
      <c r="B10" s="21" t="s">
        <v>17</v>
      </c>
      <c r="C10" s="17" t="s">
        <v>1</v>
      </c>
      <c r="D10" s="22">
        <v>16.4</v>
      </c>
      <c r="E10" s="22">
        <v>24.2</v>
      </c>
      <c r="F10" s="23">
        <v>50.9</v>
      </c>
      <c r="G10" s="23">
        <v>56.6</v>
      </c>
      <c r="H10" s="23">
        <v>61.5</v>
      </c>
      <c r="I10" s="23">
        <v>70.4</v>
      </c>
      <c r="J10" s="23">
        <v>75.6</v>
      </c>
      <c r="K10" s="23">
        <v>77.1</v>
      </c>
      <c r="L10" s="22">
        <v>83.3</v>
      </c>
      <c r="M10" s="22">
        <v>87.8</v>
      </c>
      <c r="N10" s="22">
        <v>90.3</v>
      </c>
      <c r="O10" s="22">
        <v>71.748</v>
      </c>
      <c r="P10" s="22">
        <v>88.58</v>
      </c>
      <c r="Q10" s="22">
        <v>100.7</v>
      </c>
      <c r="R10" s="22">
        <v>106.9</v>
      </c>
      <c r="S10" s="22">
        <v>115.98</v>
      </c>
      <c r="T10" s="22">
        <v>116.041</v>
      </c>
      <c r="U10" s="22">
        <v>115.421</v>
      </c>
      <c r="V10" s="22">
        <v>114.53</v>
      </c>
      <c r="W10" s="22">
        <v>129.5366</v>
      </c>
      <c r="X10" s="22">
        <v>139.3773</v>
      </c>
      <c r="Y10" s="22">
        <v>136.7</v>
      </c>
      <c r="Z10" s="22">
        <v>124.1514</v>
      </c>
      <c r="AA10" s="25">
        <v>151.7</v>
      </c>
      <c r="AB10" s="25">
        <v>141.3</v>
      </c>
      <c r="AC10" s="28"/>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row>
    <row r="11" spans="1:56" s="6" customFormat="1" ht="15.75">
      <c r="A11" s="8">
        <v>8</v>
      </c>
      <c r="B11" s="19" t="s">
        <v>2</v>
      </c>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8"/>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row>
    <row r="12" spans="1:56" s="6" customFormat="1" ht="15.75">
      <c r="A12" s="8">
        <v>9</v>
      </c>
      <c r="B12" s="21" t="s">
        <v>17</v>
      </c>
      <c r="C12" s="17" t="s">
        <v>1</v>
      </c>
      <c r="D12" s="29" t="s">
        <v>3</v>
      </c>
      <c r="E12" s="29" t="s">
        <v>3</v>
      </c>
      <c r="F12" s="29" t="s">
        <v>3</v>
      </c>
      <c r="G12" s="29" t="s">
        <v>3</v>
      </c>
      <c r="H12" s="30" t="s">
        <v>3</v>
      </c>
      <c r="I12" s="29" t="s">
        <v>3</v>
      </c>
      <c r="J12" s="29" t="s">
        <v>3</v>
      </c>
      <c r="K12" s="26">
        <v>0.019760000000000003</v>
      </c>
      <c r="L12" s="26">
        <v>0.024300000000000002</v>
      </c>
      <c r="M12" s="26">
        <v>0.30951</v>
      </c>
      <c r="N12" s="26">
        <v>0.82037</v>
      </c>
      <c r="O12" s="26">
        <v>1.4009</v>
      </c>
      <c r="P12" s="26">
        <v>3.0557</v>
      </c>
      <c r="Q12" s="26">
        <v>3.1896999999999998</v>
      </c>
      <c r="R12" s="26">
        <v>2.7528</v>
      </c>
      <c r="S12" s="26">
        <v>2.7094</v>
      </c>
      <c r="T12" s="26">
        <v>2.4685</v>
      </c>
      <c r="U12" s="26">
        <v>1.5975975</v>
      </c>
      <c r="V12" s="26">
        <v>1.7722</v>
      </c>
      <c r="W12" s="26">
        <v>1.5842</v>
      </c>
      <c r="X12" s="26">
        <v>1.51564</v>
      </c>
      <c r="Y12" s="23">
        <v>0.7</v>
      </c>
      <c r="Z12" s="23">
        <v>0.637381</v>
      </c>
      <c r="AA12" s="25">
        <v>0.6</v>
      </c>
      <c r="AB12" s="25">
        <v>0.7</v>
      </c>
      <c r="AC12" s="28"/>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row>
    <row r="13" spans="1:56" s="2" customFormat="1" ht="16.5" customHeight="1">
      <c r="A13" s="5">
        <v>10</v>
      </c>
      <c r="B13" s="19" t="s">
        <v>9</v>
      </c>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8"/>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row>
    <row r="14" spans="1:56" s="2" customFormat="1" ht="15.75">
      <c r="A14" s="5">
        <v>11</v>
      </c>
      <c r="B14" s="21" t="s">
        <v>17</v>
      </c>
      <c r="C14" s="31" t="s">
        <v>1</v>
      </c>
      <c r="D14" s="26">
        <v>0.0804</v>
      </c>
      <c r="E14" s="26">
        <v>0.1452</v>
      </c>
      <c r="F14" s="26">
        <v>0.1175</v>
      </c>
      <c r="G14" s="26">
        <v>0.0437</v>
      </c>
      <c r="H14" s="26">
        <v>0.0525</v>
      </c>
      <c r="I14" s="26">
        <v>0.09390000000000001</v>
      </c>
      <c r="J14" s="26">
        <v>0.0669</v>
      </c>
      <c r="K14" s="26">
        <v>0.09670000000000001</v>
      </c>
      <c r="L14" s="26">
        <v>0.0699</v>
      </c>
      <c r="M14" s="26">
        <v>0.0881</v>
      </c>
      <c r="N14" s="26">
        <v>0.06935</v>
      </c>
      <c r="O14" s="26">
        <v>0.06756999999999999</v>
      </c>
      <c r="P14" s="26">
        <v>0.0901</v>
      </c>
      <c r="Q14" s="26">
        <v>0.09259999999999999</v>
      </c>
      <c r="R14" s="26">
        <v>0.0595</v>
      </c>
      <c r="S14" s="26">
        <v>0.063</v>
      </c>
      <c r="T14" s="26">
        <v>0.0493</v>
      </c>
      <c r="U14" s="26">
        <v>0.0427</v>
      </c>
      <c r="V14" s="26">
        <v>0.0429</v>
      </c>
      <c r="W14" s="26">
        <v>0.0538</v>
      </c>
      <c r="X14" s="26">
        <v>0.0576</v>
      </c>
      <c r="Y14" s="26">
        <v>0.08</v>
      </c>
      <c r="Z14" s="26">
        <v>0.0551</v>
      </c>
      <c r="AA14" s="25">
        <v>0.08</v>
      </c>
      <c r="AB14" s="25">
        <v>0.05</v>
      </c>
      <c r="AC14" s="28"/>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row>
    <row r="15" spans="1:29" s="2" customFormat="1" ht="16.5" customHeight="1">
      <c r="A15" s="5">
        <v>12</v>
      </c>
      <c r="B15" s="19" t="s">
        <v>10</v>
      </c>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18"/>
    </row>
    <row r="16" spans="1:29" s="2" customFormat="1" ht="43.5">
      <c r="A16" s="5">
        <v>13</v>
      </c>
      <c r="B16" s="32" t="s">
        <v>47</v>
      </c>
      <c r="C16" s="17" t="s">
        <v>1</v>
      </c>
      <c r="D16" s="33">
        <v>472</v>
      </c>
      <c r="E16" s="34">
        <v>169.7</v>
      </c>
      <c r="F16" s="35">
        <v>207.1</v>
      </c>
      <c r="G16" s="35">
        <v>225.4</v>
      </c>
      <c r="H16" s="35">
        <v>232.3</v>
      </c>
      <c r="I16" s="35">
        <v>258.4</v>
      </c>
      <c r="J16" s="35">
        <v>283.1</v>
      </c>
      <c r="K16" s="35">
        <v>296.3</v>
      </c>
      <c r="L16" s="35">
        <v>328.5</v>
      </c>
      <c r="M16" s="35">
        <v>350.5</v>
      </c>
      <c r="N16" s="35">
        <v>369.7</v>
      </c>
      <c r="O16" s="33">
        <v>337</v>
      </c>
      <c r="P16" s="35">
        <v>385.3</v>
      </c>
      <c r="Q16" s="35">
        <v>448.8</v>
      </c>
      <c r="R16" s="33">
        <v>478</v>
      </c>
      <c r="S16" s="35">
        <v>495.4</v>
      </c>
      <c r="T16" s="35">
        <v>554.905</v>
      </c>
      <c r="U16" s="35">
        <v>546.279</v>
      </c>
      <c r="V16" s="35">
        <v>518.602</v>
      </c>
      <c r="W16" s="33">
        <v>563.9586</v>
      </c>
      <c r="X16" s="35">
        <v>609.5332</v>
      </c>
      <c r="Y16" s="35">
        <v>597.6</v>
      </c>
      <c r="Z16" s="35">
        <v>584.0256</v>
      </c>
      <c r="AA16" s="35">
        <v>607.7</v>
      </c>
      <c r="AB16" s="35">
        <v>596.6</v>
      </c>
      <c r="AC16" s="24"/>
    </row>
    <row r="17" spans="1:29" s="2" customFormat="1" ht="15.75">
      <c r="A17" s="5"/>
      <c r="B17" s="36" t="s">
        <v>11</v>
      </c>
      <c r="C17" s="37"/>
      <c r="D17" s="37"/>
      <c r="E17" s="37"/>
      <c r="F17" s="37"/>
      <c r="G17" s="37"/>
      <c r="H17" s="37"/>
      <c r="I17" s="37"/>
      <c r="J17" s="37"/>
      <c r="K17" s="37"/>
      <c r="L17" s="37"/>
      <c r="M17" s="37"/>
      <c r="N17" s="37"/>
      <c r="O17" s="37"/>
      <c r="P17" s="37"/>
      <c r="Q17" s="37"/>
      <c r="R17" s="37"/>
      <c r="S17" s="37"/>
      <c r="T17" s="37"/>
      <c r="U17" s="37"/>
      <c r="V17" s="37"/>
      <c r="W17" s="37"/>
      <c r="X17" s="37"/>
      <c r="Y17" s="38"/>
      <c r="Z17" s="18"/>
      <c r="AA17" s="18"/>
      <c r="AB17" s="18"/>
      <c r="AC17" s="18"/>
    </row>
    <row r="18" spans="1:29" s="12" customFormat="1" ht="42.75">
      <c r="A18" s="11">
        <v>14</v>
      </c>
      <c r="B18" s="39" t="s">
        <v>12</v>
      </c>
      <c r="C18" s="40" t="s">
        <v>0</v>
      </c>
      <c r="D18" s="41">
        <f>IF(D$16=0,"n/a",(D4/D$16))</f>
        <v>0.09491525423728812</v>
      </c>
      <c r="E18" s="41">
        <f aca="true" t="shared" si="0" ref="E18:X18">IF(E$16=0,"n/a",(E4/E16))</f>
        <v>0.1184443134944019</v>
      </c>
      <c r="F18" s="41">
        <f t="shared" si="0"/>
        <v>0.1496861419604056</v>
      </c>
      <c r="G18" s="41">
        <f t="shared" si="0"/>
        <v>0.14640638864241348</v>
      </c>
      <c r="H18" s="41">
        <f t="shared" si="0"/>
        <v>0.16185966422729228</v>
      </c>
      <c r="I18" s="41">
        <f t="shared" si="0"/>
        <v>0.15557275541795668</v>
      </c>
      <c r="J18" s="41">
        <f t="shared" si="0"/>
        <v>0.15506888025432708</v>
      </c>
      <c r="K18" s="41">
        <f t="shared" si="0"/>
        <v>0.15896051299358757</v>
      </c>
      <c r="L18" s="41">
        <f t="shared" si="0"/>
        <v>0.16377473363774733</v>
      </c>
      <c r="M18" s="41">
        <f t="shared" si="0"/>
        <v>0.1754636233951498</v>
      </c>
      <c r="N18" s="41">
        <f t="shared" si="0"/>
        <v>0.17170678928861238</v>
      </c>
      <c r="O18" s="41">
        <f t="shared" si="0"/>
        <v>0.19658753709198812</v>
      </c>
      <c r="P18" s="41">
        <f t="shared" si="0"/>
        <v>0.20840903192317672</v>
      </c>
      <c r="Q18" s="41">
        <f t="shared" si="0"/>
        <v>0.2698306595365419</v>
      </c>
      <c r="R18" s="41">
        <f t="shared" si="0"/>
        <v>0.2767782426778243</v>
      </c>
      <c r="S18" s="41">
        <f t="shared" si="0"/>
        <v>0.29329834477190153</v>
      </c>
      <c r="T18" s="41">
        <f t="shared" si="0"/>
        <v>0.28051648480370517</v>
      </c>
      <c r="U18" s="41">
        <f t="shared" si="0"/>
        <v>0.2962295823196572</v>
      </c>
      <c r="V18" s="41">
        <f t="shared" si="0"/>
        <v>0.3148117438806638</v>
      </c>
      <c r="W18" s="41">
        <f t="shared" si="0"/>
        <v>0.29460690908871673</v>
      </c>
      <c r="X18" s="41">
        <f t="shared" si="0"/>
        <v>0.3038346393600874</v>
      </c>
      <c r="Y18" s="41">
        <f>IF(Y$16=0,"n/a",(Y4/Y16))</f>
        <v>0.29032797858099063</v>
      </c>
      <c r="Z18" s="41">
        <f>IF(Z$16=0,"n/a",(Z4/Z16))</f>
        <v>0.27387909023166107</v>
      </c>
      <c r="AA18" s="41">
        <f>IF(AA$16=0,"n/a",(AA4/AA16))</f>
        <v>0.2598321540233668</v>
      </c>
      <c r="AB18" s="41">
        <f>IF(AB$16=0,"n/a",(AB4/AB16))</f>
        <v>0.24622862889708347</v>
      </c>
      <c r="AC18" s="28"/>
    </row>
    <row r="19" spans="1:29" s="12" customFormat="1" ht="28.5">
      <c r="A19" s="11">
        <v>15</v>
      </c>
      <c r="B19" s="39" t="s">
        <v>19</v>
      </c>
      <c r="C19" s="40" t="s">
        <v>0</v>
      </c>
      <c r="D19" s="41">
        <f aca="true" t="shared" si="1" ref="D19:X19">IF(D$16=0,"n/a",(D6/D$16))</f>
        <v>0.8622881355932204</v>
      </c>
      <c r="E19" s="41">
        <f t="shared" si="1"/>
        <v>0.7336476134354745</v>
      </c>
      <c r="F19" s="41">
        <f t="shared" si="1"/>
        <v>0.6035731530661517</v>
      </c>
      <c r="G19" s="41">
        <f t="shared" si="1"/>
        <v>0.6020408163265305</v>
      </c>
      <c r="H19" s="41">
        <f t="shared" si="1"/>
        <v>0.572965992251399</v>
      </c>
      <c r="I19" s="41">
        <f t="shared" si="1"/>
        <v>0.5715944272445821</v>
      </c>
      <c r="J19" s="41">
        <f t="shared" si="1"/>
        <v>0.5775344401271635</v>
      </c>
      <c r="K19" s="41">
        <f t="shared" si="1"/>
        <v>0.5801552480593992</v>
      </c>
      <c r="L19" s="41">
        <f t="shared" si="1"/>
        <v>0.5820395738203957</v>
      </c>
      <c r="M19" s="41">
        <f t="shared" si="1"/>
        <v>0.5728958630527817</v>
      </c>
      <c r="N19" s="41">
        <f t="shared" si="1"/>
        <v>0.5812821206383555</v>
      </c>
      <c r="O19" s="41">
        <f t="shared" si="1"/>
        <v>0.5859940652818991</v>
      </c>
      <c r="P19" s="41">
        <f t="shared" si="1"/>
        <v>0.5533350635868154</v>
      </c>
      <c r="Q19" s="41">
        <f t="shared" si="1"/>
        <v>0.49821746880570406</v>
      </c>
      <c r="R19" s="41">
        <f t="shared" si="1"/>
        <v>0.49351464435146447</v>
      </c>
      <c r="S19" s="41">
        <f t="shared" si="1"/>
        <v>0.4668954380298749</v>
      </c>
      <c r="T19" s="41">
        <f t="shared" si="1"/>
        <v>0.5057676539227436</v>
      </c>
      <c r="U19" s="41">
        <f t="shared" si="1"/>
        <v>0.4894239024381315</v>
      </c>
      <c r="V19" s="41">
        <f t="shared" si="1"/>
        <v>0.4608003825669782</v>
      </c>
      <c r="W19" s="41">
        <f t="shared" si="1"/>
        <v>0.4727508366748906</v>
      </c>
      <c r="X19" s="41">
        <f t="shared" si="1"/>
        <v>0.4648560570613709</v>
      </c>
      <c r="Y19" s="41">
        <f>IF(Y$16=0,"n/a",(Y6/Y$16))</f>
        <v>0.47958500669344045</v>
      </c>
      <c r="Z19" s="41">
        <f>IF(Z$16=0,"n/a",(Z6/Z$16))</f>
        <v>0.5123177819602428</v>
      </c>
      <c r="AA19" s="41">
        <f>IF(AA$16=0,"n/a",(AA6/AA$16))</f>
        <v>0.4893862103011353</v>
      </c>
      <c r="AB19" s="41">
        <f>IF(AB$16=0,"n/a",(AB6/AB$16))</f>
        <v>0.515588333892055</v>
      </c>
      <c r="AC19" s="28"/>
    </row>
    <row r="20" spans="1:29" s="12" customFormat="1" ht="28.5">
      <c r="A20" s="11">
        <v>16</v>
      </c>
      <c r="B20" s="39" t="s">
        <v>20</v>
      </c>
      <c r="C20" s="40" t="s">
        <v>0</v>
      </c>
      <c r="D20" s="42">
        <f aca="true" t="shared" si="2" ref="D20:X20">IF(D$16=0,"n/a",(D8/D$16))</f>
        <v>0.00826271186440678</v>
      </c>
      <c r="E20" s="42">
        <f t="shared" si="2"/>
        <v>0.004714201532115499</v>
      </c>
      <c r="F20" s="42">
        <f t="shared" si="2"/>
        <v>0.00019314340898116852</v>
      </c>
      <c r="G20" s="42">
        <f t="shared" si="2"/>
        <v>0.0001774622892635315</v>
      </c>
      <c r="H20" s="42">
        <f t="shared" si="2"/>
        <v>0.00021523891519586742</v>
      </c>
      <c r="I20" s="42">
        <f t="shared" si="2"/>
        <v>0.00027089783281733753</v>
      </c>
      <c r="J20" s="42">
        <f t="shared" si="2"/>
        <v>0.000282585658777817</v>
      </c>
      <c r="K20" s="42">
        <f t="shared" si="2"/>
        <v>0.00030374620317246033</v>
      </c>
      <c r="L20" s="42">
        <f t="shared" si="2"/>
        <v>0.00012176560121765602</v>
      </c>
      <c r="M20" s="42">
        <f t="shared" si="2"/>
        <v>0.0001426533523537803</v>
      </c>
      <c r="N20" s="42">
        <f t="shared" si="2"/>
        <v>0.00014876927238301326</v>
      </c>
      <c r="O20" s="42">
        <f t="shared" si="2"/>
        <v>0.0001688427299703264</v>
      </c>
      <c r="P20" s="42">
        <f t="shared" si="2"/>
        <v>0.00020503503763301322</v>
      </c>
      <c r="Q20" s="42">
        <f t="shared" si="2"/>
        <v>0.00017825311942959</v>
      </c>
      <c r="R20" s="42">
        <f t="shared" si="2"/>
        <v>0.00012552301255230126</v>
      </c>
      <c r="S20" s="42">
        <f t="shared" si="2"/>
        <v>6.0557125555106984E-05</v>
      </c>
      <c r="T20" s="42">
        <f t="shared" si="2"/>
        <v>4.685486704931475E-05</v>
      </c>
      <c r="U20" s="42">
        <f t="shared" si="2"/>
        <v>5.49169929651332E-05</v>
      </c>
      <c r="V20" s="42">
        <f t="shared" si="2"/>
        <v>4.0493480549631514E-05</v>
      </c>
      <c r="W20" s="42">
        <f t="shared" si="2"/>
        <v>4.6102674912662026E-05</v>
      </c>
      <c r="X20" s="42">
        <f t="shared" si="2"/>
        <v>6.578804895287082E-05</v>
      </c>
      <c r="Y20" s="42">
        <f>IF(Y$16=0,"n/a",(Y8/Y$16))</f>
        <v>1.673360107095047E-05</v>
      </c>
      <c r="Z20" s="42">
        <f>IF(Z$16=0,"n/a",(Z8/Z$16))</f>
        <v>3.88681592039801E-05</v>
      </c>
      <c r="AA20" s="42">
        <f>IF(AA$16=0,"n/a",(AA8/AA$16))</f>
        <v>8.227743952608195E-05</v>
      </c>
      <c r="AB20" s="42">
        <f>IF(AB$16=0,"n/a",(AB8/AB$16))</f>
        <v>8.380824673147838E-05</v>
      </c>
      <c r="AC20" s="28"/>
    </row>
    <row r="21" spans="1:29" s="12" customFormat="1" ht="42.75">
      <c r="A21" s="11">
        <v>17</v>
      </c>
      <c r="B21" s="43" t="s">
        <v>21</v>
      </c>
      <c r="C21" s="40" t="s">
        <v>0</v>
      </c>
      <c r="D21" s="44">
        <f aca="true" t="shared" si="3" ref="D21:W21">IF(D$16=0,"n/a",(D10/D$16))</f>
        <v>0.03474576271186441</v>
      </c>
      <c r="E21" s="44">
        <f t="shared" si="3"/>
        <v>0.1426045963464938</v>
      </c>
      <c r="F21" s="44">
        <f t="shared" si="3"/>
        <v>0.24577498792853694</v>
      </c>
      <c r="G21" s="44">
        <f t="shared" si="3"/>
        <v>0.2511091393078971</v>
      </c>
      <c r="H21" s="44">
        <f t="shared" si="3"/>
        <v>0.2647438656909169</v>
      </c>
      <c r="I21" s="44">
        <f t="shared" si="3"/>
        <v>0.27244582043343657</v>
      </c>
      <c r="J21" s="44">
        <f t="shared" si="3"/>
        <v>0.26704344754503706</v>
      </c>
      <c r="K21" s="44">
        <f t="shared" si="3"/>
        <v>0.26020924738440765</v>
      </c>
      <c r="L21" s="44">
        <f t="shared" si="3"/>
        <v>0.2535768645357686</v>
      </c>
      <c r="M21" s="44">
        <f t="shared" si="3"/>
        <v>0.25049928673323824</v>
      </c>
      <c r="N21" s="44">
        <f t="shared" si="3"/>
        <v>0.24425209629429268</v>
      </c>
      <c r="O21" s="44">
        <f t="shared" si="3"/>
        <v>0.21290207715133533</v>
      </c>
      <c r="P21" s="45">
        <f t="shared" si="3"/>
        <v>0.2298987801712951</v>
      </c>
      <c r="Q21" s="44">
        <f t="shared" si="3"/>
        <v>0.22437611408199643</v>
      </c>
      <c r="R21" s="44">
        <f t="shared" si="3"/>
        <v>0.22364016736401676</v>
      </c>
      <c r="S21" s="44">
        <f t="shared" si="3"/>
        <v>0.23411384739604363</v>
      </c>
      <c r="T21" s="44">
        <f t="shared" si="3"/>
        <v>0.20911867797190511</v>
      </c>
      <c r="U21" s="44">
        <f t="shared" si="3"/>
        <v>0.21128580816762133</v>
      </c>
      <c r="V21" s="44">
        <f t="shared" si="3"/>
        <v>0.22084372987377604</v>
      </c>
      <c r="W21" s="45">
        <f t="shared" si="3"/>
        <v>0.22969168304198212</v>
      </c>
      <c r="X21" s="41">
        <f>IF(X$16=0,"n/a",(X10/X$16))</f>
        <v>0.2286623599830165</v>
      </c>
      <c r="Y21" s="45">
        <f>IF(Y$16=0,"n/a",(Y10/Y$16))</f>
        <v>0.2287483266398929</v>
      </c>
      <c r="Z21" s="44">
        <f>IF(Z$16=0,"n/a",(Z10/Z$16))</f>
        <v>0.21257869518048522</v>
      </c>
      <c r="AA21" s="44">
        <f>IF(AA$16=0,"n/a",(AA10/AA$16))</f>
        <v>0.2496297515221326</v>
      </c>
      <c r="AB21" s="44">
        <f>IF(AB$16=0,"n/a",(AB10/AB$16))</f>
        <v>0.2368421052631579</v>
      </c>
      <c r="AC21" s="28"/>
    </row>
    <row r="22" spans="1:29" s="12" customFormat="1" ht="28.5">
      <c r="A22" s="13">
        <v>18</v>
      </c>
      <c r="B22" s="43" t="s">
        <v>22</v>
      </c>
      <c r="C22" s="40" t="s">
        <v>0</v>
      </c>
      <c r="D22" s="46"/>
      <c r="E22" s="46"/>
      <c r="F22" s="46"/>
      <c r="G22" s="46"/>
      <c r="H22" s="47"/>
      <c r="I22" s="46"/>
      <c r="J22" s="46"/>
      <c r="K22" s="48">
        <f>K12/K16</f>
        <v>6.66891663854202E-05</v>
      </c>
      <c r="L22" s="48">
        <f aca="true" t="shared" si="4" ref="L22:W22">L12/L16</f>
        <v>7.397260273972604E-05</v>
      </c>
      <c r="M22" s="48">
        <f t="shared" si="4"/>
        <v>0.000883052781740371</v>
      </c>
      <c r="N22" s="44">
        <f t="shared" si="4"/>
        <v>0.002219015417906411</v>
      </c>
      <c r="O22" s="44">
        <f t="shared" si="4"/>
        <v>0.004156973293768546</v>
      </c>
      <c r="P22" s="44">
        <f t="shared" si="4"/>
        <v>0.007930703348040488</v>
      </c>
      <c r="Q22" s="44">
        <f t="shared" si="4"/>
        <v>0.00710717468805704</v>
      </c>
      <c r="R22" s="44">
        <f t="shared" si="4"/>
        <v>0.005758995815899582</v>
      </c>
      <c r="S22" s="44">
        <f t="shared" si="4"/>
        <v>0.0054691158659668955</v>
      </c>
      <c r="T22" s="44">
        <f t="shared" si="4"/>
        <v>0.0044485092042782105</v>
      </c>
      <c r="U22" s="44">
        <f t="shared" si="4"/>
        <v>0.00292450835562048</v>
      </c>
      <c r="V22" s="44">
        <f t="shared" si="4"/>
        <v>0.003417264106193189</v>
      </c>
      <c r="W22" s="44">
        <f t="shared" si="4"/>
        <v>0.002809071446024584</v>
      </c>
      <c r="X22" s="41">
        <f>IF(X$16=0,"n/a",(X12/X$16))</f>
        <v>0.002486558566457086</v>
      </c>
      <c r="Y22" s="44">
        <f>Y12/Y16</f>
        <v>0.0011713520749665326</v>
      </c>
      <c r="Z22" s="44">
        <f>Z12/Z16</f>
        <v>0.0010913579815679311</v>
      </c>
      <c r="AA22" s="44">
        <f>AA12/AA16</f>
        <v>0.0009873292743129833</v>
      </c>
      <c r="AB22" s="44">
        <f>AB12/AB16</f>
        <v>0.0011733154542406972</v>
      </c>
      <c r="AC22" s="28"/>
    </row>
    <row r="23" spans="1:29" s="12" customFormat="1" ht="28.5">
      <c r="A23" s="11">
        <v>19</v>
      </c>
      <c r="B23" s="39" t="s">
        <v>23</v>
      </c>
      <c r="C23" s="40" t="s">
        <v>0</v>
      </c>
      <c r="D23" s="42">
        <f aca="true" t="shared" si="5" ref="D23:X23">IF(D$16=0,"n/a",(D14/D$16))</f>
        <v>0.00017033898305084745</v>
      </c>
      <c r="E23" s="42">
        <f t="shared" si="5"/>
        <v>0.0008556275780789629</v>
      </c>
      <c r="F23" s="42">
        <f t="shared" si="5"/>
        <v>0.0005673587638821825</v>
      </c>
      <c r="G23" s="42">
        <f t="shared" si="5"/>
        <v>0.00019387755102040816</v>
      </c>
      <c r="H23" s="42">
        <f t="shared" si="5"/>
        <v>0.00022600086095566076</v>
      </c>
      <c r="I23" s="42">
        <f t="shared" si="5"/>
        <v>0.000363390092879257</v>
      </c>
      <c r="J23" s="42">
        <f t="shared" si="5"/>
        <v>0.00023631225715294948</v>
      </c>
      <c r="K23" s="42">
        <f t="shared" si="5"/>
        <v>0.0003263584205197435</v>
      </c>
      <c r="L23" s="42">
        <f t="shared" si="5"/>
        <v>0.0002127853881278539</v>
      </c>
      <c r="M23" s="42">
        <f t="shared" si="5"/>
        <v>0.0002513552068473609</v>
      </c>
      <c r="N23" s="42">
        <f t="shared" si="5"/>
        <v>0.00018758452799567217</v>
      </c>
      <c r="O23" s="42">
        <f t="shared" si="5"/>
        <v>0.00020050445103857563</v>
      </c>
      <c r="P23" s="42">
        <f t="shared" si="5"/>
        <v>0.0002338437581105632</v>
      </c>
      <c r="Q23" s="42">
        <f t="shared" si="5"/>
        <v>0.00020632798573975042</v>
      </c>
      <c r="R23" s="42">
        <f t="shared" si="5"/>
        <v>0.00012447698744769874</v>
      </c>
      <c r="S23" s="42">
        <f t="shared" si="5"/>
        <v>0.00012716996366572467</v>
      </c>
      <c r="T23" s="42">
        <f t="shared" si="5"/>
        <v>8.884403636658527E-05</v>
      </c>
      <c r="U23" s="42">
        <f t="shared" si="5"/>
        <v>7.816518665370627E-05</v>
      </c>
      <c r="V23" s="42">
        <f t="shared" si="5"/>
        <v>8.272239597996152E-05</v>
      </c>
      <c r="W23" s="42">
        <f t="shared" si="5"/>
        <v>9.539707347312373E-05</v>
      </c>
      <c r="X23" s="42">
        <f t="shared" si="5"/>
        <v>9.449854413180448E-05</v>
      </c>
      <c r="Y23" s="42">
        <f>IF(Y$16=0,"n/a",(Y14/Y$16))</f>
        <v>0.00013386880856760375</v>
      </c>
      <c r="Z23" s="42">
        <f>IF(Z$16=0,"n/a",(Z14/Z$16))</f>
        <v>9.434517938939663E-05</v>
      </c>
      <c r="AA23" s="42">
        <f>IF(AA$16=0,"n/a",(AA14/AA$16))</f>
        <v>0.0001316439032417311</v>
      </c>
      <c r="AB23" s="42">
        <f>IF(AB$16=0,"n/a",(AB14/AB$16))</f>
        <v>8.380824673147838E-05</v>
      </c>
      <c r="AC23" s="28"/>
    </row>
    <row r="24" spans="1:29" s="2" customFormat="1" ht="16.5" customHeight="1">
      <c r="A24" s="5">
        <v>20</v>
      </c>
      <c r="B24" s="49" t="s">
        <v>16</v>
      </c>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18"/>
    </row>
    <row r="25" spans="1:29" s="2" customFormat="1" ht="45">
      <c r="A25" s="5">
        <v>21</v>
      </c>
      <c r="B25" s="51" t="s">
        <v>24</v>
      </c>
      <c r="C25" s="52" t="s">
        <v>13</v>
      </c>
      <c r="D25" s="53">
        <f>220299761047.029/1000000000</f>
        <v>220.299761047029</v>
      </c>
      <c r="E25" s="53">
        <f>135267659022.886/1000000000</f>
        <v>135.267659022886</v>
      </c>
      <c r="F25" s="54">
        <v>152.940596557466</v>
      </c>
      <c r="G25" s="54">
        <v>173.587577090332</v>
      </c>
      <c r="H25" s="54">
        <v>190.599159644505</v>
      </c>
      <c r="I25" s="54">
        <v>208.324881492087</v>
      </c>
      <c r="J25" s="54">
        <v>228.324070118178</v>
      </c>
      <c r="K25" s="54">
        <v>250.47150491787602</v>
      </c>
      <c r="L25" s="54">
        <v>277.271955944089</v>
      </c>
      <c r="M25" s="54">
        <v>301.949160023096</v>
      </c>
      <c r="N25" s="54">
        <v>311.913482304495</v>
      </c>
      <c r="O25" s="54">
        <v>315.656444090368</v>
      </c>
      <c r="P25" s="54">
        <v>338.699364509476</v>
      </c>
      <c r="Q25" s="54">
        <v>363.76311748549404</v>
      </c>
      <c r="R25" s="55">
        <v>381.223747124771</v>
      </c>
      <c r="S25" s="56">
        <v>404.097171949419</v>
      </c>
      <c r="T25" s="56">
        <v>421.06925317384196</v>
      </c>
      <c r="U25" s="56">
        <v>426.12208421095204</v>
      </c>
      <c r="V25" s="57">
        <v>430.809427136853</v>
      </c>
      <c r="W25" s="57">
        <v>448.472613650923</v>
      </c>
      <c r="X25" s="57">
        <v>466.859990810033</v>
      </c>
      <c r="Y25" s="57">
        <v>487.86869039688</v>
      </c>
      <c r="Z25" s="57">
        <v>475.2</v>
      </c>
      <c r="AA25" s="57">
        <v>494.6989</v>
      </c>
      <c r="AB25" s="57">
        <v>512</v>
      </c>
      <c r="AC25" s="18"/>
    </row>
    <row r="26" spans="1:29" s="2" customFormat="1" ht="57">
      <c r="A26" s="5">
        <v>22</v>
      </c>
      <c r="B26" s="58" t="s">
        <v>14</v>
      </c>
      <c r="C26" s="59" t="s">
        <v>15</v>
      </c>
      <c r="D26" s="60">
        <f>IF(D16=0,"n/a",D16/D25)</f>
        <v>2.142535233613979</v>
      </c>
      <c r="E26" s="60">
        <f aca="true" t="shared" si="6" ref="E26:N26">IF(E16=0,"n/a",E16/E25)</f>
        <v>1.2545496922607966</v>
      </c>
      <c r="F26" s="60">
        <f t="shared" si="6"/>
        <v>1.3541205190878416</v>
      </c>
      <c r="G26" s="60">
        <f t="shared" si="6"/>
        <v>1.2984800167047998</v>
      </c>
      <c r="H26" s="60">
        <f t="shared" si="6"/>
        <v>1.2187881648233556</v>
      </c>
      <c r="I26" s="60">
        <f t="shared" si="6"/>
        <v>1.2403703203825656</v>
      </c>
      <c r="J26" s="60">
        <f t="shared" si="6"/>
        <v>1.2399043160603724</v>
      </c>
      <c r="K26" s="60">
        <f t="shared" si="6"/>
        <v>1.1829688973887473</v>
      </c>
      <c r="L26" s="60">
        <f t="shared" si="6"/>
        <v>1.1847573941673388</v>
      </c>
      <c r="M26" s="60">
        <f t="shared" si="6"/>
        <v>1.1607914391058096</v>
      </c>
      <c r="N26" s="60">
        <f t="shared" si="6"/>
        <v>1.1852645716644363</v>
      </c>
      <c r="O26" s="60">
        <f>IF(O16=0,"n/a",O16/O25*1000)</f>
        <v>1067.6164111622625</v>
      </c>
      <c r="P26" s="60">
        <f aca="true" t="shared" si="7" ref="P26:X26">IF(P16=0,"n/a",P16/P25*1000)</f>
        <v>1137.5870177908769</v>
      </c>
      <c r="Q26" s="60">
        <f t="shared" si="7"/>
        <v>1233.7699410053494</v>
      </c>
      <c r="R26" s="60">
        <f t="shared" si="7"/>
        <v>1253.8568323855097</v>
      </c>
      <c r="S26" s="60">
        <f t="shared" si="7"/>
        <v>1225.9427543383288</v>
      </c>
      <c r="T26" s="60">
        <f t="shared" si="7"/>
        <v>1317.847351278586</v>
      </c>
      <c r="U26" s="60">
        <f t="shared" si="7"/>
        <v>1281.977677856199</v>
      </c>
      <c r="V26" s="60">
        <f t="shared" si="7"/>
        <v>1203.785171198815</v>
      </c>
      <c r="W26" s="60">
        <f t="shared" si="7"/>
        <v>1257.5095620865886</v>
      </c>
      <c r="X26" s="60">
        <f t="shared" si="7"/>
        <v>1305.6017050045764</v>
      </c>
      <c r="Y26" s="60">
        <f>IF(Y16=0,"n/a",Y16/Y25*1000)</f>
        <v>1224.9197617372286</v>
      </c>
      <c r="Z26" s="60">
        <f>IF(Z16=0,"n/a",Z16/Z25*1000)</f>
        <v>1229.0101010101012</v>
      </c>
      <c r="AA26" s="60">
        <f>IF(AA16=0,"n/a",AA16/AA25*1000)</f>
        <v>1228.4239968999327</v>
      </c>
      <c r="AB26" s="60">
        <v>1165.2</v>
      </c>
      <c r="AC26" s="18"/>
    </row>
    <row r="27" spans="1:18" s="2" customFormat="1" ht="12" customHeight="1">
      <c r="A27" s="3"/>
      <c r="B27" s="14"/>
      <c r="C27" s="14"/>
      <c r="D27" s="14"/>
      <c r="E27" s="14"/>
      <c r="F27" s="14"/>
      <c r="G27" s="14"/>
      <c r="H27" s="14"/>
      <c r="I27" s="14"/>
      <c r="J27" s="14"/>
      <c r="K27" s="14"/>
      <c r="L27" s="14"/>
      <c r="M27" s="14"/>
      <c r="N27" s="14"/>
      <c r="O27" s="14"/>
      <c r="P27" s="14"/>
      <c r="Q27" s="14"/>
      <c r="R27" s="14"/>
    </row>
    <row r="30" spans="5:25" ht="15">
      <c r="E30" s="10"/>
      <c r="F30" s="10"/>
      <c r="G30" s="10"/>
      <c r="H30" s="10"/>
      <c r="I30" s="10"/>
      <c r="J30" s="10"/>
      <c r="K30" s="10"/>
      <c r="L30" s="10"/>
      <c r="M30" s="10"/>
      <c r="N30" s="10"/>
      <c r="O30" s="10"/>
      <c r="P30" s="10"/>
      <c r="Q30" s="10"/>
      <c r="R30" s="10"/>
      <c r="S30" s="10"/>
      <c r="T30" s="10"/>
      <c r="U30" s="10"/>
      <c r="V30" s="10"/>
      <c r="W30" s="9"/>
      <c r="X30" s="9"/>
      <c r="Y30" s="9"/>
    </row>
    <row r="35" ht="15">
      <c r="M35" s="10"/>
    </row>
  </sheetData>
  <sheetProtection/>
  <mergeCells count="11">
    <mergeCell ref="B17:Y17"/>
    <mergeCell ref="B27:R27"/>
    <mergeCell ref="B13:AB13"/>
    <mergeCell ref="B15:AB15"/>
    <mergeCell ref="B24:AB24"/>
    <mergeCell ref="B1:AB1"/>
    <mergeCell ref="B3:AB3"/>
    <mergeCell ref="B5:AB5"/>
    <mergeCell ref="B7:AB7"/>
    <mergeCell ref="B9:AB9"/>
    <mergeCell ref="B11:AB11"/>
  </mergeCells>
  <printOptions/>
  <pageMargins left="0.7086614173228347" right="0.7086614173228347" top="0.7874015748031497" bottom="0.7874015748031497" header="0.31496062992125984" footer="0.31496062992125984"/>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B14"/>
  <sheetViews>
    <sheetView tabSelected="1" zoomScalePageLayoutView="0" workbookViewId="0" topLeftCell="A1">
      <selection activeCell="B5" sqref="B5"/>
    </sheetView>
  </sheetViews>
  <sheetFormatPr defaultColWidth="9.140625" defaultRowHeight="15"/>
  <cols>
    <col min="1" max="1" width="46.00390625" style="0" customWidth="1"/>
    <col min="2" max="2" width="63.00390625" style="0" customWidth="1"/>
  </cols>
  <sheetData>
    <row r="1" spans="1:2" ht="15">
      <c r="A1" s="61" t="s">
        <v>27</v>
      </c>
      <c r="B1" s="62" t="s">
        <v>28</v>
      </c>
    </row>
    <row r="2" spans="1:2" ht="100.5">
      <c r="A2" s="61" t="s">
        <v>29</v>
      </c>
      <c r="B2" s="63" t="s">
        <v>30</v>
      </c>
    </row>
    <row r="3" spans="1:2" ht="114.75">
      <c r="A3" s="61" t="s">
        <v>31</v>
      </c>
      <c r="B3" s="64" t="s">
        <v>32</v>
      </c>
    </row>
    <row r="4" spans="1:2" ht="15">
      <c r="A4" s="61" t="s">
        <v>33</v>
      </c>
      <c r="B4" s="62" t="s">
        <v>34</v>
      </c>
    </row>
    <row r="5" spans="1:2" ht="157.5">
      <c r="A5" s="61" t="s">
        <v>35</v>
      </c>
      <c r="B5" s="64" t="s">
        <v>36</v>
      </c>
    </row>
    <row r="6" spans="1:2" ht="15">
      <c r="A6" s="61" t="s">
        <v>37</v>
      </c>
      <c r="B6" s="62" t="s">
        <v>38</v>
      </c>
    </row>
    <row r="7" spans="1:2" ht="57.75">
      <c r="A7" s="61" t="s">
        <v>39</v>
      </c>
      <c r="B7" s="64" t="s">
        <v>40</v>
      </c>
    </row>
    <row r="8" spans="1:2" ht="15">
      <c r="A8" s="61" t="s">
        <v>41</v>
      </c>
      <c r="B8" s="64" t="s">
        <v>25</v>
      </c>
    </row>
    <row r="9" spans="1:2" ht="28.5">
      <c r="A9" s="61" t="s">
        <v>42</v>
      </c>
      <c r="B9" s="64" t="s">
        <v>25</v>
      </c>
    </row>
    <row r="10" spans="1:2" ht="15">
      <c r="A10" s="65" t="s">
        <v>43</v>
      </c>
      <c r="B10" s="66" t="s">
        <v>25</v>
      </c>
    </row>
    <row r="11" spans="1:2" ht="15">
      <c r="A11" s="67"/>
      <c r="B11" s="68"/>
    </row>
    <row r="12" spans="1:2" ht="15">
      <c r="A12" s="67"/>
      <c r="B12" s="69"/>
    </row>
    <row r="13" spans="1:2" ht="15">
      <c r="A13" s="61" t="s">
        <v>44</v>
      </c>
      <c r="B13" s="70" t="s">
        <v>46</v>
      </c>
    </row>
    <row r="14" spans="1:2" ht="15">
      <c r="A14" s="61" t="s">
        <v>45</v>
      </c>
      <c r="B14" s="62" t="s">
        <v>26</v>
      </c>
    </row>
  </sheetData>
  <sheetProtection/>
  <mergeCells count="2">
    <mergeCell ref="A10:A12"/>
    <mergeCell ref="B10:B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cookies!</dc:creator>
  <cp:keywords/>
  <dc:description/>
  <cp:lastModifiedBy>d.adilbek</cp:lastModifiedBy>
  <cp:lastPrinted>2013-04-24T13:37:31Z</cp:lastPrinted>
  <dcterms:created xsi:type="dcterms:W3CDTF">2011-05-01T09:55:58Z</dcterms:created>
  <dcterms:modified xsi:type="dcterms:W3CDTF">2023-11-29T10:38:31Z</dcterms:modified>
  <cp:category/>
  <cp:version/>
  <cp:contentType/>
  <cp:contentStatus/>
</cp:coreProperties>
</file>